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120" activeTab="1"/>
  </bookViews>
  <sheets>
    <sheet name="Liesmich" sheetId="1" r:id="rId1"/>
    <sheet name="Lösung" sheetId="2" r:id="rId2"/>
    <sheet name="Kugel" sheetId="3" r:id="rId3"/>
  </sheets>
  <definedNames>
    <definedName name="fwert">'Lösung'!$I$6</definedName>
    <definedName name="param1">'Lösung'!$H$2</definedName>
    <definedName name="param2">'Lösung'!$I$2</definedName>
    <definedName name="param3">'Lösung'!$J$2</definedName>
  </definedNames>
  <calcPr fullCalcOnLoad="1"/>
</workbook>
</file>

<file path=xl/sharedStrings.xml><?xml version="1.0" encoding="utf-8"?>
<sst xmlns="http://schemas.openxmlformats.org/spreadsheetml/2006/main" count="16" uniqueCount="15">
  <si>
    <t>A</t>
  </si>
  <si>
    <t>B</t>
  </si>
  <si>
    <t>C</t>
  </si>
  <si>
    <t>D</t>
  </si>
  <si>
    <t>S</t>
  </si>
  <si>
    <t>DiffMax</t>
  </si>
  <si>
    <t>M</t>
  </si>
  <si>
    <t>r</t>
  </si>
  <si>
    <t>Umkugel eines Tetraeders</t>
  </si>
  <si>
    <t>Lösung mit LGS:</t>
  </si>
  <si>
    <t>H. Schumann:</t>
  </si>
  <si>
    <t>Elementare Tetraedergeometrie</t>
  </si>
  <si>
    <t>S. 186</t>
  </si>
  <si>
    <t>Mittel</t>
  </si>
  <si>
    <t>Abstände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</si>
</sst>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Arial"/>
      <family val="2"/>
    </font>
    <font>
      <sz val="20"/>
      <color indexed="9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9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25" fillId="0" borderId="0" xfId="0" applyFont="1" applyAlignment="1">
      <alignment/>
    </xf>
    <xf numFmtId="165" fontId="25" fillId="0" borderId="0" xfId="0" applyNumberFormat="1" applyFont="1" applyAlignment="1">
      <alignment/>
    </xf>
    <xf numFmtId="0" fontId="25" fillId="35" borderId="0" xfId="0" applyFont="1" applyFill="1" applyAlignment="1">
      <alignment horizontal="center"/>
    </xf>
    <xf numFmtId="0" fontId="25" fillId="35" borderId="0" xfId="0" applyFont="1" applyFill="1" applyAlignment="1">
      <alignment/>
    </xf>
    <xf numFmtId="0" fontId="25" fillId="35" borderId="0" xfId="0" applyFont="1" applyFill="1" applyBorder="1" applyAlignment="1">
      <alignment/>
    </xf>
    <xf numFmtId="0" fontId="40" fillId="35" borderId="0" xfId="0" applyFont="1" applyFill="1" applyBorder="1" applyAlignment="1">
      <alignment horizontal="center"/>
    </xf>
    <xf numFmtId="168" fontId="25" fillId="35" borderId="0" xfId="0" applyNumberFormat="1" applyFont="1" applyFill="1" applyBorder="1" applyAlignment="1">
      <alignment horizontal="center" vertical="center"/>
    </xf>
    <xf numFmtId="168" fontId="25" fillId="35" borderId="0" xfId="0" applyNumberFormat="1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168" fontId="29" fillId="5" borderId="17" xfId="0" applyNumberFormat="1" applyFont="1" applyFill="1" applyBorder="1" applyAlignment="1">
      <alignment horizontal="center" vertical="center"/>
    </xf>
    <xf numFmtId="168" fontId="29" fillId="5" borderId="18" xfId="0" applyNumberFormat="1" applyFont="1" applyFill="1" applyBorder="1" applyAlignment="1">
      <alignment horizontal="center"/>
    </xf>
    <xf numFmtId="168" fontId="29" fillId="5" borderId="19" xfId="0" applyNumberFormat="1" applyFont="1" applyFill="1" applyBorder="1" applyAlignment="1">
      <alignment horizontal="center"/>
    </xf>
    <xf numFmtId="168" fontId="0" fillId="0" borderId="20" xfId="0" applyNumberFormat="1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8" fontId="29" fillId="0" borderId="26" xfId="0" applyNumberFormat="1" applyFont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167" fontId="0" fillId="7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9" fillId="33" borderId="26" xfId="0" applyFont="1" applyFill="1" applyBorder="1" applyAlignment="1">
      <alignment horizontal="center"/>
    </xf>
    <xf numFmtId="0" fontId="29" fillId="33" borderId="28" xfId="0" applyFont="1" applyFill="1" applyBorder="1" applyAlignment="1">
      <alignment horizontal="center"/>
    </xf>
    <xf numFmtId="0" fontId="29" fillId="33" borderId="32" xfId="0" applyFont="1" applyFill="1" applyBorder="1" applyAlignment="1">
      <alignment horizontal="center" vertical="center" textRotation="90"/>
    </xf>
    <xf numFmtId="0" fontId="29" fillId="33" borderId="33" xfId="0" applyFont="1" applyFill="1" applyBorder="1" applyAlignment="1">
      <alignment horizontal="center" vertical="center" textRotation="90"/>
    </xf>
    <xf numFmtId="0" fontId="29" fillId="33" borderId="34" xfId="0" applyFont="1" applyFill="1" applyBorder="1" applyAlignment="1">
      <alignment horizontal="center" vertic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575"/>
          <c:w val="0.9485"/>
          <c:h val="0.921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Lösung!$B$8</c:f>
                  <c:strCache>
                    <c:ptCount val="1"/>
                    <c:pt idx="0">
                      <c:v>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Lösung!$B$4</c:f>
                  <c:strCache>
                    <c:ptCount val="1"/>
                    <c:pt idx="0">
                      <c:v>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Lösung!$B$5</c:f>
                  <c:strCache>
                    <c:ptCount val="1"/>
                    <c:pt idx="0">
                      <c:v>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Lösung!$B$6</c:f>
                  <c:strCache>
                    <c:ptCount val="1"/>
                    <c:pt idx="0">
                      <c:v>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Lösung!$C$8:$C$20</c:f>
              <c:numCache/>
            </c:numRef>
          </c:xVal>
          <c:yVal>
            <c:numRef>
              <c:f>Lösung!$D$8:$D$20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10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Lösung!$H$8:$H$20</c:f>
              <c:numCache/>
            </c:numRef>
          </c:xVal>
          <c:yVal>
            <c:numRef>
              <c:f>Lösung!$I$8:$I$20</c:f>
              <c:numCache/>
            </c:numRef>
          </c:yVal>
          <c:smooth val="0"/>
        </c:ser>
        <c:axId val="39233593"/>
        <c:axId val="17558018"/>
      </c:scatterChart>
      <c:valAx>
        <c:axId val="39233593"/>
        <c:scaling>
          <c:orientation val="minMax"/>
          <c:max val="10"/>
          <c:min val="-12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17558018"/>
        <c:crosses val="autoZero"/>
        <c:crossBetween val="midCat"/>
        <c:dispUnits/>
        <c:majorUnit val="1"/>
      </c:valAx>
      <c:valAx>
        <c:axId val="17558018"/>
        <c:scaling>
          <c:orientation val="minMax"/>
          <c:max val="12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3923359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5"/>
          <c:w val="0.945"/>
          <c:h val="0.94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Lösung!$B$8</c:f>
                  <c:strCache>
                    <c:ptCount val="1"/>
                    <c:pt idx="0">
                      <c:v>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Lösung!$B$4</c:f>
                  <c:strCache>
                    <c:ptCount val="1"/>
                    <c:pt idx="0">
                      <c:v>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Lösung!$B$5</c:f>
                  <c:strCache>
                    <c:ptCount val="1"/>
                    <c:pt idx="0">
                      <c:v>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Lösung!$B$6</c:f>
                  <c:strCache>
                    <c:ptCount val="1"/>
                    <c:pt idx="0">
                      <c:v>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Lösung!$C$8:$C$20</c:f>
              <c:numCache/>
            </c:numRef>
          </c:xVal>
          <c:yVal>
            <c:numRef>
              <c:f>Lösung!$D$8:$D$20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10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Lösung!$H$8:$H$20</c:f>
              <c:numCache/>
            </c:numRef>
          </c:xVal>
          <c:yVal>
            <c:numRef>
              <c:f>Lösung!$I$8:$I$20</c:f>
              <c:numCache/>
            </c:numRef>
          </c:yVal>
          <c:smooth val="0"/>
        </c:ser>
        <c:ser>
          <c:idx val="2"/>
          <c:order val="2"/>
          <c:tx>
            <c:v>Kugel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Kugel!$G$5:$G$1012</c:f>
              <c:numCache>
                <c:ptCount val="1008"/>
                <c:pt idx="0">
                  <c:v>-3.9466034937565606</c:v>
                </c:pt>
                <c:pt idx="1">
                  <c:v>-1.2625752277257125</c:v>
                </c:pt>
                <c:pt idx="2">
                  <c:v>1.5526350861434537</c:v>
                </c:pt>
                <c:pt idx="3">
                  <c:v>4.223455047605796</c:v>
                </c:pt>
                <c:pt idx="4">
                  <c:v>6.488446190136489</c:v>
                </c:pt>
                <c:pt idx="5">
                  <c:v>8.125895399583396</c:v>
                </c:pt>
                <c:pt idx="6">
                  <c:v>8.975517738546353</c:v>
                </c:pt>
                <c:pt idx="7">
                  <c:v>8.954146252820749</c:v>
                </c:pt>
                <c:pt idx="8">
                  <c:v>8.063872932333302</c:v>
                </c:pt>
                <c:pt idx="9">
                  <c:v>6.391843932592286</c:v>
                </c:pt>
                <c:pt idx="10">
                  <c:v>4.101729101803412</c:v>
                </c:pt>
                <c:pt idx="11">
                  <c:v>1.4177008357725631</c:v>
                </c:pt>
                <c:pt idx="12">
                  <c:v>-1.397509478096603</c:v>
                </c:pt>
                <c:pt idx="13">
                  <c:v>-4.068329439558945</c:v>
                </c:pt>
                <c:pt idx="14">
                  <c:v>-6.333320582089641</c:v>
                </c:pt>
                <c:pt idx="15">
                  <c:v>-7.970769791536545</c:v>
                </c:pt>
                <c:pt idx="16">
                  <c:v>-8.820392130499503</c:v>
                </c:pt>
                <c:pt idx="17">
                  <c:v>-8.799020644773899</c:v>
                </c:pt>
                <c:pt idx="18">
                  <c:v>-7.908747324286453</c:v>
                </c:pt>
                <c:pt idx="19">
                  <c:v>-6.236718324545437</c:v>
                </c:pt>
                <c:pt idx="20">
                  <c:v>-3.9466034937565624</c:v>
                </c:pt>
                <c:pt idx="22">
                  <c:v>4.101729101803411</c:v>
                </c:pt>
                <c:pt idx="23">
                  <c:v>0.07756280402342475</c:v>
                </c:pt>
                <c:pt idx="24">
                  <c:v>-3.9466034937565606</c:v>
                </c:pt>
                <c:pt idx="26">
                  <c:v>-7.970769791536546</c:v>
                </c:pt>
                <c:pt idx="27">
                  <c:v>0.07756280402342475</c:v>
                </c:pt>
                <c:pt idx="28">
                  <c:v>8.125895399583396</c:v>
                </c:pt>
                <c:pt idx="30">
                  <c:v>0.07756280402342475</c:v>
                </c:pt>
                <c:pt idx="31">
                  <c:v>0.07756280402342475</c:v>
                </c:pt>
                <c:pt idx="32">
                  <c:v>0.07756280402342475</c:v>
                </c:pt>
                <c:pt idx="34">
                  <c:v>8.125895399583396</c:v>
                </c:pt>
                <c:pt idx="35">
                  <c:v>7.731981964341421</c:v>
                </c:pt>
                <c:pt idx="36">
                  <c:v>6.5888006502132725</c:v>
                </c:pt>
                <c:pt idx="37">
                  <c:v>4.808254009238378</c:v>
                </c:pt>
                <c:pt idx="38">
                  <c:v>2.5646343524332864</c:v>
                </c:pt>
                <c:pt idx="39">
                  <c:v>0.07756280402342519</c:v>
                </c:pt>
                <c:pt idx="40">
                  <c:v>-2.4095087443864363</c:v>
                </c:pt>
                <c:pt idx="41">
                  <c:v>-4.653128401191527</c:v>
                </c:pt>
                <c:pt idx="42">
                  <c:v>-6.4336750421664215</c:v>
                </c:pt>
                <c:pt idx="43">
                  <c:v>-7.576856356294572</c:v>
                </c:pt>
                <c:pt idx="44">
                  <c:v>-7.970769791536546</c:v>
                </c:pt>
                <c:pt idx="45">
                  <c:v>-7.576856356294573</c:v>
                </c:pt>
                <c:pt idx="46">
                  <c:v>-6.433675042166423</c:v>
                </c:pt>
                <c:pt idx="47">
                  <c:v>-4.653128401191529</c:v>
                </c:pt>
                <c:pt idx="48">
                  <c:v>-2.409508744386438</c:v>
                </c:pt>
                <c:pt idx="49">
                  <c:v>0.0775628040234233</c:v>
                </c:pt>
                <c:pt idx="50">
                  <c:v>2.5646343524332846</c:v>
                </c:pt>
                <c:pt idx="51">
                  <c:v>4.808254009238376</c:v>
                </c:pt>
                <c:pt idx="52">
                  <c:v>6.588800650213272</c:v>
                </c:pt>
                <c:pt idx="53">
                  <c:v>7.731981964341421</c:v>
                </c:pt>
                <c:pt idx="54">
                  <c:v>8.125895399583396</c:v>
                </c:pt>
                <c:pt idx="56">
                  <c:v>-3.9466034937565606</c:v>
                </c:pt>
                <c:pt idx="57">
                  <c:v>-3.749646776135574</c:v>
                </c:pt>
                <c:pt idx="58">
                  <c:v>-3.178056119071499</c:v>
                </c:pt>
                <c:pt idx="59">
                  <c:v>-2.2877827985840518</c:v>
                </c:pt>
                <c:pt idx="60">
                  <c:v>-1.1659729701815063</c:v>
                </c:pt>
                <c:pt idx="61">
                  <c:v>0.07756280402342453</c:v>
                </c:pt>
                <c:pt idx="62">
                  <c:v>1.321098578228355</c:v>
                </c:pt>
                <c:pt idx="63">
                  <c:v>2.4429084066309006</c:v>
                </c:pt>
                <c:pt idx="64">
                  <c:v>3.333181727118348</c:v>
                </c:pt>
                <c:pt idx="65">
                  <c:v>3.904772384182423</c:v>
                </c:pt>
                <c:pt idx="66">
                  <c:v>4.101729101803411</c:v>
                </c:pt>
                <c:pt idx="67">
                  <c:v>3.9047723841824236</c:v>
                </c:pt>
                <c:pt idx="68">
                  <c:v>3.333181727118349</c:v>
                </c:pt>
                <c:pt idx="69">
                  <c:v>2.4429084066309015</c:v>
                </c:pt>
                <c:pt idx="70">
                  <c:v>1.321098578228356</c:v>
                </c:pt>
                <c:pt idx="71">
                  <c:v>0.07756280402342552</c:v>
                </c:pt>
                <c:pt idx="72">
                  <c:v>-1.1659729701815054</c:v>
                </c:pt>
                <c:pt idx="73">
                  <c:v>-2.287782798584051</c:v>
                </c:pt>
                <c:pt idx="74">
                  <c:v>-3.178056119071498</c:v>
                </c:pt>
                <c:pt idx="75">
                  <c:v>-3.749646776135574</c:v>
                </c:pt>
                <c:pt idx="76">
                  <c:v>-3.9466034937565606</c:v>
                </c:pt>
              </c:numCache>
            </c:numRef>
          </c:xVal>
          <c:yVal>
            <c:numRef>
              <c:f>Kugel!$H$5:$H$1012</c:f>
              <c:numCache>
                <c:ptCount val="1008"/>
                <c:pt idx="0">
                  <c:v>-0.29831871483053174</c:v>
                </c:pt>
                <c:pt idx="1">
                  <c:v>-0.19984035602003836</c:v>
                </c:pt>
                <c:pt idx="2">
                  <c:v>0.08595497251199902</c:v>
                </c:pt>
                <c:pt idx="3">
                  <c:v>0.5310916327557227</c:v>
                </c:pt>
                <c:pt idx="4">
                  <c:v>1.0919965469569954</c:v>
                </c:pt>
                <c:pt idx="5">
                  <c:v>1.7137644340594609</c:v>
                </c:pt>
                <c:pt idx="6">
                  <c:v>2.335532321161926</c:v>
                </c:pt>
                <c:pt idx="7">
                  <c:v>2.896437235363199</c:v>
                </c:pt>
                <c:pt idx="8">
                  <c:v>3.3415738956069223</c:v>
                </c:pt>
                <c:pt idx="9">
                  <c:v>3.62736922413896</c:v>
                </c:pt>
                <c:pt idx="10">
                  <c:v>3.725847582949454</c:v>
                </c:pt>
                <c:pt idx="11">
                  <c:v>3.6273692241389606</c:v>
                </c:pt>
                <c:pt idx="12">
                  <c:v>3.341573895606923</c:v>
                </c:pt>
                <c:pt idx="13">
                  <c:v>2.8964372353631993</c:v>
                </c:pt>
                <c:pt idx="14">
                  <c:v>2.3355323211619265</c:v>
                </c:pt>
                <c:pt idx="15">
                  <c:v>1.7137644340594613</c:v>
                </c:pt>
                <c:pt idx="16">
                  <c:v>1.0919965469569959</c:v>
                </c:pt>
                <c:pt idx="17">
                  <c:v>0.5310916327557231</c:v>
                </c:pt>
                <c:pt idx="18">
                  <c:v>0.08595497251199946</c:v>
                </c:pt>
                <c:pt idx="19">
                  <c:v>-0.19984035602003836</c:v>
                </c:pt>
                <c:pt idx="20">
                  <c:v>-0.29831871483053174</c:v>
                </c:pt>
                <c:pt idx="22">
                  <c:v>3.725847582949454</c:v>
                </c:pt>
                <c:pt idx="23">
                  <c:v>1.7137644340594609</c:v>
                </c:pt>
                <c:pt idx="24">
                  <c:v>-0.29831871483053174</c:v>
                </c:pt>
                <c:pt idx="26">
                  <c:v>1.7137644340594609</c:v>
                </c:pt>
                <c:pt idx="27">
                  <c:v>1.7137644340594609</c:v>
                </c:pt>
                <c:pt idx="28">
                  <c:v>1.7137644340594609</c:v>
                </c:pt>
                <c:pt idx="30">
                  <c:v>-6.334568161500511</c:v>
                </c:pt>
                <c:pt idx="31">
                  <c:v>1.7137644340594609</c:v>
                </c:pt>
                <c:pt idx="32">
                  <c:v>9.762097029619433</c:v>
                </c:pt>
                <c:pt idx="34">
                  <c:v>1.7137644340594609</c:v>
                </c:pt>
                <c:pt idx="35">
                  <c:v>4.200835982469322</c:v>
                </c:pt>
                <c:pt idx="36">
                  <c:v>6.4444556392744134</c:v>
                </c:pt>
                <c:pt idx="37">
                  <c:v>8.225002280249308</c:v>
                </c:pt>
                <c:pt idx="38">
                  <c:v>9.368183594377458</c:v>
                </c:pt>
                <c:pt idx="39">
                  <c:v>9.762097029619433</c:v>
                </c:pt>
                <c:pt idx="40">
                  <c:v>9.36818359437746</c:v>
                </c:pt>
                <c:pt idx="41">
                  <c:v>8.225002280249308</c:v>
                </c:pt>
                <c:pt idx="42">
                  <c:v>6.444455639274414</c:v>
                </c:pt>
                <c:pt idx="43">
                  <c:v>4.200835982469322</c:v>
                </c:pt>
                <c:pt idx="44">
                  <c:v>1.7137644340594618</c:v>
                </c:pt>
                <c:pt idx="45">
                  <c:v>-0.7733071143503996</c:v>
                </c:pt>
                <c:pt idx="46">
                  <c:v>-3.016926771155491</c:v>
                </c:pt>
                <c:pt idx="47">
                  <c:v>-4.797473412130386</c:v>
                </c:pt>
                <c:pt idx="48">
                  <c:v>-5.940654726258536</c:v>
                </c:pt>
                <c:pt idx="49">
                  <c:v>-6.334568161500511</c:v>
                </c:pt>
                <c:pt idx="50">
                  <c:v>-5.940654726258537</c:v>
                </c:pt>
                <c:pt idx="51">
                  <c:v>-4.797473412130388</c:v>
                </c:pt>
                <c:pt idx="52">
                  <c:v>-3.0169267711554935</c:v>
                </c:pt>
                <c:pt idx="53">
                  <c:v>-0.7733071143504022</c:v>
                </c:pt>
                <c:pt idx="54">
                  <c:v>1.713764434059459</c:v>
                </c:pt>
                <c:pt idx="56">
                  <c:v>-0.29831871483053174</c:v>
                </c:pt>
                <c:pt idx="57">
                  <c:v>2.2872311923898234</c:v>
                </c:pt>
                <c:pt idx="58">
                  <c:v>4.816646177726952</c:v>
                </c:pt>
                <c:pt idx="59">
                  <c:v>7.042329478945569</c:v>
                </c:pt>
                <c:pt idx="60">
                  <c:v>8.746415707274991</c:v>
                </c:pt>
                <c:pt idx="61">
                  <c:v>9.762097029619433</c:v>
                </c:pt>
                <c:pt idx="62">
                  <c:v>9.989951481479924</c:v>
                </c:pt>
                <c:pt idx="63">
                  <c:v>9.407675081553045</c:v>
                </c:pt>
                <c:pt idx="64">
                  <c:v>8.072265100821877</c:v>
                </c:pt>
                <c:pt idx="65">
                  <c:v>6.1144407725488215</c:v>
                </c:pt>
                <c:pt idx="66">
                  <c:v>3.725847582949455</c:v>
                </c:pt>
                <c:pt idx="67">
                  <c:v>1.1402976757291</c:v>
                </c:pt>
                <c:pt idx="68">
                  <c:v>-1.389117309608029</c:v>
                </c:pt>
                <c:pt idx="69">
                  <c:v>-3.6148006108266473</c:v>
                </c:pt>
                <c:pt idx="70">
                  <c:v>-5.31888683915607</c:v>
                </c:pt>
                <c:pt idx="71">
                  <c:v>-6.33456816150051</c:v>
                </c:pt>
                <c:pt idx="72">
                  <c:v>-6.562422613361002</c:v>
                </c:pt>
                <c:pt idx="73">
                  <c:v>-5.980146213434125</c:v>
                </c:pt>
                <c:pt idx="74">
                  <c:v>-4.6447362327029555</c:v>
                </c:pt>
                <c:pt idx="75">
                  <c:v>-2.6869119044299015</c:v>
                </c:pt>
                <c:pt idx="76">
                  <c:v>-0.2983187148305335</c:v>
                </c:pt>
              </c:numCache>
            </c:numRef>
          </c:yVal>
          <c:smooth val="1"/>
        </c:ser>
        <c:axId val="23804435"/>
        <c:axId val="12913324"/>
      </c:scatterChart>
      <c:valAx>
        <c:axId val="23804435"/>
        <c:scaling>
          <c:orientation val="minMax"/>
          <c:max val="10"/>
          <c:min val="-10"/>
        </c:scaling>
        <c:axPos val="b"/>
        <c:delete val="1"/>
        <c:majorTickMark val="out"/>
        <c:minorTickMark val="none"/>
        <c:tickLblPos val="nextTo"/>
        <c:crossAx val="12913324"/>
        <c:crosses val="autoZero"/>
        <c:crossBetween val="midCat"/>
        <c:dispUnits/>
        <c:majorUnit val="1"/>
      </c:valAx>
      <c:valAx>
        <c:axId val="12913324"/>
        <c:scaling>
          <c:orientation val="minMax"/>
          <c:max val="12"/>
          <c:min val="-8"/>
        </c:scaling>
        <c:axPos val="l"/>
        <c:delete val="1"/>
        <c:majorTickMark val="out"/>
        <c:minorTickMark val="none"/>
        <c:tickLblPos val="nextTo"/>
        <c:crossAx val="2380443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DEEBF7"/>
    </a:solidFill>
    <a:ln w="38100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Kugel</a:t>
            </a:r>
          </a:p>
        </c:rich>
      </c:tx>
      <c:layout>
        <c:manualLayout>
          <c:xMode val="factor"/>
          <c:yMode val="factor"/>
          <c:x val="-0.003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5"/>
          <c:w val="0.96175"/>
          <c:h val="0.92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Kugel!$G$5:$G$262</c:f>
              <c:numCache/>
            </c:numRef>
          </c:xVal>
          <c:yVal>
            <c:numRef>
              <c:f>Kugel!$H$5:$H$262</c:f>
              <c:numCache/>
            </c:numRef>
          </c:yVal>
          <c:smooth val="1"/>
        </c:ser>
        <c:axId val="49111053"/>
        <c:axId val="39346294"/>
      </c:scatterChart>
      <c:valAx>
        <c:axId val="49111053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346294"/>
        <c:crosses val="autoZero"/>
        <c:crossBetween val="midCat"/>
        <c:dispUnits/>
        <c:majorUnit val="1"/>
      </c:valAx>
      <c:valAx>
        <c:axId val="39346294"/>
        <c:scaling>
          <c:orientation val="minMax"/>
          <c:max val="12"/>
          <c:min val="-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1105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1</xdr:row>
      <xdr:rowOff>171450</xdr:rowOff>
    </xdr:from>
    <xdr:to>
      <xdr:col>27</xdr:col>
      <xdr:colOff>752475</xdr:colOff>
      <xdr:row>15</xdr:row>
      <xdr:rowOff>123825</xdr:rowOff>
    </xdr:to>
    <xdr:graphicFrame>
      <xdr:nvGraphicFramePr>
        <xdr:cNvPr id="1" name="Diagramm 1"/>
        <xdr:cNvGraphicFramePr/>
      </xdr:nvGraphicFramePr>
      <xdr:xfrm>
        <a:off x="13830300" y="361950"/>
        <a:ext cx="36195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171450</xdr:rowOff>
    </xdr:from>
    <xdr:to>
      <xdr:col>4</xdr:col>
      <xdr:colOff>209550</xdr:colOff>
      <xdr:row>1</xdr:row>
      <xdr:rowOff>152400</xdr:rowOff>
    </xdr:to>
    <xdr:sp macro="[0]!Tabelle1.minimiere3">
      <xdr:nvSpPr>
        <xdr:cNvPr id="2" name="Ellipse 2"/>
        <xdr:cNvSpPr>
          <a:spLocks/>
        </xdr:cNvSpPr>
      </xdr:nvSpPr>
      <xdr:spPr>
        <a:xfrm>
          <a:off x="1028700" y="171450"/>
          <a:ext cx="171450" cy="171450"/>
        </a:xfrm>
        <a:prstGeom prst="ellipse">
          <a:avLst/>
        </a:prstGeom>
        <a:solidFill>
          <a:srgbClr val="00CC00"/>
        </a:solidFill>
        <a:ln w="12700" cmpd="sng">
          <a:solidFill>
            <a:srgbClr val="00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47625</xdr:colOff>
      <xdr:row>2</xdr:row>
      <xdr:rowOff>38100</xdr:rowOff>
    </xdr:from>
    <xdr:to>
      <xdr:col>21</xdr:col>
      <xdr:colOff>666750</xdr:colOff>
      <xdr:row>9</xdr:row>
      <xdr:rowOff>171450</xdr:rowOff>
    </xdr:to>
    <xdr:sp>
      <xdr:nvSpPr>
        <xdr:cNvPr id="3" name="Rechteck 3"/>
        <xdr:cNvSpPr>
          <a:spLocks noChangeAspect="1"/>
        </xdr:cNvSpPr>
      </xdr:nvSpPr>
      <xdr:spPr>
        <a:xfrm>
          <a:off x="11410950" y="419100"/>
          <a:ext cx="1381125" cy="1409700"/>
        </a:xfrm>
        <a:prstGeom prst="rect">
          <a:avLst/>
        </a:prstGeom>
        <a:solidFill>
          <a:srgbClr val="5B9BD5">
            <a:alpha val="4500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171450</xdr:colOff>
      <xdr:row>0</xdr:row>
      <xdr:rowOff>161925</xdr:rowOff>
    </xdr:from>
    <xdr:to>
      <xdr:col>14</xdr:col>
      <xdr:colOff>504825</xdr:colOff>
      <xdr:row>20</xdr:row>
      <xdr:rowOff>19050</xdr:rowOff>
    </xdr:to>
    <xdr:graphicFrame>
      <xdr:nvGraphicFramePr>
        <xdr:cNvPr id="4" name="Diagramm 1"/>
        <xdr:cNvGraphicFramePr/>
      </xdr:nvGraphicFramePr>
      <xdr:xfrm>
        <a:off x="3914775" y="161925"/>
        <a:ext cx="33813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</xdr:row>
      <xdr:rowOff>19050</xdr:rowOff>
    </xdr:from>
    <xdr:to>
      <xdr:col>14</xdr:col>
      <xdr:colOff>209550</xdr:colOff>
      <xdr:row>24</xdr:row>
      <xdr:rowOff>133350</xdr:rowOff>
    </xdr:to>
    <xdr:graphicFrame>
      <xdr:nvGraphicFramePr>
        <xdr:cNvPr id="1" name="Diagramm 1"/>
        <xdr:cNvGraphicFramePr/>
      </xdr:nvGraphicFramePr>
      <xdr:xfrm>
        <a:off x="4152900" y="381000"/>
        <a:ext cx="3924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647700</xdr:colOff>
      <xdr:row>5</xdr:row>
      <xdr:rowOff>123825</xdr:rowOff>
    </xdr:from>
    <xdr:to>
      <xdr:col>30</xdr:col>
      <xdr:colOff>666750</xdr:colOff>
      <xdr:row>23</xdr:row>
      <xdr:rowOff>19050</xdr:rowOff>
    </xdr:to>
    <xdr:sp>
      <xdr:nvSpPr>
        <xdr:cNvPr id="2" name="Rechteck 3"/>
        <xdr:cNvSpPr>
          <a:spLocks noChangeAspect="1"/>
        </xdr:cNvSpPr>
      </xdr:nvSpPr>
      <xdr:spPr>
        <a:xfrm>
          <a:off x="17659350" y="1038225"/>
          <a:ext cx="3067050" cy="3152775"/>
        </a:xfrm>
        <a:prstGeom prst="rect">
          <a:avLst/>
        </a:prstGeom>
        <a:solidFill>
          <a:srgbClr val="5B9BD5">
            <a:alpha val="4500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rgb="FF00CC00"/>
  </sheetPr>
  <dimension ref="B2:F6"/>
  <sheetViews>
    <sheetView showGridLines="0" showRowColHeaders="0" zoomScale="150" zoomScaleNormal="150" zoomScalePageLayoutView="0" workbookViewId="0" topLeftCell="A1">
      <selection activeCell="N9" sqref="N9"/>
    </sheetView>
  </sheetViews>
  <sheetFormatPr defaultColWidth="11.421875" defaultRowHeight="15"/>
  <cols>
    <col min="1" max="16384" width="11.57421875" style="15" customWidth="1"/>
  </cols>
  <sheetData>
    <row r="2" ht="25.5">
      <c r="B2" s="14" t="s">
        <v>8</v>
      </c>
    </row>
    <row r="4" spans="3:6" ht="25.5">
      <c r="C4" s="15" t="s">
        <v>9</v>
      </c>
      <c r="F4" s="15" t="s">
        <v>10</v>
      </c>
    </row>
    <row r="5" ht="25.5">
      <c r="F5" s="15" t="s">
        <v>11</v>
      </c>
    </row>
    <row r="6" ht="25.5">
      <c r="F6" s="15" t="s">
        <v>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B1:K19"/>
  <sheetViews>
    <sheetView showGridLines="0" showRowColHeaders="0" tabSelected="1" zoomScale="140" zoomScaleNormal="140" zoomScaleSheetLayoutView="140" workbookViewId="0" topLeftCell="A1">
      <selection activeCell="A1" sqref="A1"/>
    </sheetView>
  </sheetViews>
  <sheetFormatPr defaultColWidth="11.421875" defaultRowHeight="15"/>
  <cols>
    <col min="1" max="5" width="3.7109375" style="0" customWidth="1"/>
    <col min="6" max="6" width="1.7109375" style="0" customWidth="1"/>
    <col min="7" max="7" width="3.7109375" style="0" customWidth="1"/>
    <col min="8" max="10" width="10.7109375" style="0" customWidth="1"/>
  </cols>
  <sheetData>
    <row r="1" spans="3:11" ht="15" thickBot="1">
      <c r="C1" s="8">
        <v>1</v>
      </c>
      <c r="D1" s="18">
        <v>2</v>
      </c>
      <c r="E1" s="19"/>
      <c r="F1" s="20"/>
      <c r="G1" s="21" t="s">
        <v>4</v>
      </c>
      <c r="H1" s="22">
        <f>SUM($C$3:$C$6)/3</f>
        <v>1.6666666666666667</v>
      </c>
      <c r="I1" s="23">
        <f>SUM($D$3:$D$6)/3</f>
        <v>1</v>
      </c>
      <c r="J1" s="23">
        <f>SUM($E$3:$E$6)/3</f>
        <v>4</v>
      </c>
      <c r="K1" s="20"/>
    </row>
    <row r="2" spans="7:10" ht="15" thickBot="1">
      <c r="G2" s="24" t="s">
        <v>6</v>
      </c>
      <c r="H2" s="25">
        <v>1.512898842493693</v>
      </c>
      <c r="I2" s="26">
        <v>0.8340122252702713</v>
      </c>
      <c r="J2" s="27">
        <v>2.091989144682884</v>
      </c>
    </row>
    <row r="3" spans="2:10" ht="14.25">
      <c r="B3" s="40" t="s">
        <v>0</v>
      </c>
      <c r="C3" s="37">
        <v>-6</v>
      </c>
      <c r="D3" s="2">
        <v>3</v>
      </c>
      <c r="E3" s="3">
        <v>4</v>
      </c>
      <c r="F3" s="7"/>
      <c r="G3" s="42" t="s">
        <v>14</v>
      </c>
      <c r="H3" s="28">
        <f>((C3-$H$2)^2+(D3-$I$2)^2+(E3-$J$2)^2)^0.5</f>
        <v>8.048332590159882</v>
      </c>
      <c r="I3" s="34">
        <f>SUM(H3:H6)/4</f>
        <v>8.048332595559971</v>
      </c>
      <c r="J3" s="31">
        <f>ABS($I$3-H3)</f>
        <v>5.400089264639973E-09</v>
      </c>
    </row>
    <row r="4" spans="2:10" ht="14.25" customHeight="1">
      <c r="B4" s="35" t="s">
        <v>1</v>
      </c>
      <c r="C4" s="38">
        <v>3</v>
      </c>
      <c r="D4" s="1">
        <v>-7</v>
      </c>
      <c r="E4" s="4">
        <v>1</v>
      </c>
      <c r="F4" s="7"/>
      <c r="G4" s="43"/>
      <c r="H4" s="29">
        <f>((C4-$H$2)^2+(D4-$I$2)^2+(E4-$J$2)^2)^0.5</f>
        <v>8.048332603120098</v>
      </c>
      <c r="I4" s="35" t="s">
        <v>13</v>
      </c>
      <c r="J4" s="32">
        <f>ABS($I$3-H4)</f>
        <v>7.560126746852802E-09</v>
      </c>
    </row>
    <row r="5" spans="2:10" ht="14.25">
      <c r="B5" s="35" t="s">
        <v>2</v>
      </c>
      <c r="C5" s="38">
        <v>5</v>
      </c>
      <c r="D5" s="1">
        <v>6</v>
      </c>
      <c r="E5" s="4">
        <v>-3</v>
      </c>
      <c r="F5" s="7"/>
      <c r="G5" s="43"/>
      <c r="H5" s="29">
        <f>((C5-$H$2)^2+(D5-$I$2)^2+(E5-$J$2)^2)^0.5</f>
        <v>8.048332598800025</v>
      </c>
      <c r="I5" s="35" t="s">
        <v>5</v>
      </c>
      <c r="J5" s="32">
        <f>ABS($I$3-H5)</f>
        <v>3.240053558783984E-09</v>
      </c>
    </row>
    <row r="6" spans="2:10" ht="15" thickBot="1">
      <c r="B6" s="41" t="s">
        <v>3</v>
      </c>
      <c r="C6" s="39">
        <v>3</v>
      </c>
      <c r="D6" s="5">
        <v>1</v>
      </c>
      <c r="E6" s="6">
        <v>10</v>
      </c>
      <c r="F6" s="7"/>
      <c r="G6" s="44"/>
      <c r="H6" s="30">
        <f>((C6-$H$2)^2+(D6-$I$2)^2+(E6-$J$2)^2)^0.5</f>
        <v>8.048332590159882</v>
      </c>
      <c r="I6" s="36">
        <f>MAX(J3:J6)</f>
        <v>7.560126746852802E-09</v>
      </c>
      <c r="J6" s="33">
        <f>ABS($I$3-H6)</f>
        <v>5.400089264639973E-09</v>
      </c>
    </row>
    <row r="7" spans="2:10" ht="14.25">
      <c r="B7" s="16"/>
      <c r="C7" s="16"/>
      <c r="D7" s="16"/>
      <c r="E7" s="16"/>
      <c r="F7" s="16"/>
      <c r="G7" s="16"/>
      <c r="H7" s="16"/>
      <c r="I7" s="16"/>
      <c r="J7" s="16"/>
    </row>
    <row r="8" spans="2:10" ht="14.25">
      <c r="B8" s="8" t="str">
        <f>B3</f>
        <v>A</v>
      </c>
      <c r="C8" s="17">
        <f aca="true" t="shared" si="0" ref="C8:D11">kavalier($C3:$E3,C$1)</f>
        <v>6</v>
      </c>
      <c r="D8" s="17">
        <f t="shared" si="0"/>
        <v>5.5</v>
      </c>
      <c r="E8" s="17"/>
      <c r="F8" s="17"/>
      <c r="G8" s="17"/>
      <c r="H8" s="17">
        <f>C8</f>
        <v>6</v>
      </c>
      <c r="I8" s="17">
        <f>D8</f>
        <v>5.5</v>
      </c>
      <c r="J8" s="16"/>
    </row>
    <row r="9" spans="2:10" ht="14.25">
      <c r="B9" s="8" t="str">
        <f>B4</f>
        <v>B</v>
      </c>
      <c r="C9" s="17">
        <f t="shared" si="0"/>
        <v>-8.5</v>
      </c>
      <c r="D9" s="17">
        <f t="shared" si="0"/>
        <v>0.25</v>
      </c>
      <c r="E9" s="17"/>
      <c r="F9" s="17"/>
      <c r="G9" s="17"/>
      <c r="H9" s="17">
        <f>kavalier($H2:$J2,C$1)</f>
        <v>0.07756280402342475</v>
      </c>
      <c r="I9" s="17">
        <f>kavalier($H2:$J2,D$1)</f>
        <v>1.7137644340594609</v>
      </c>
      <c r="J9" s="16"/>
    </row>
    <row r="10" spans="2:10" ht="14.25">
      <c r="B10" s="8" t="str">
        <f>B5</f>
        <v>C</v>
      </c>
      <c r="C10" s="17">
        <f t="shared" si="0"/>
        <v>3.5</v>
      </c>
      <c r="D10" s="17">
        <f t="shared" si="0"/>
        <v>-4.25</v>
      </c>
      <c r="E10" s="17"/>
      <c r="F10" s="17"/>
      <c r="G10" s="17"/>
      <c r="H10" s="17"/>
      <c r="I10" s="17"/>
      <c r="J10" s="16"/>
    </row>
    <row r="11" spans="2:10" ht="14.25">
      <c r="B11" s="8" t="str">
        <f>B6</f>
        <v>D</v>
      </c>
      <c r="C11" s="17">
        <f t="shared" si="0"/>
        <v>-0.5</v>
      </c>
      <c r="D11" s="17">
        <f t="shared" si="0"/>
        <v>9.25</v>
      </c>
      <c r="E11" s="17"/>
      <c r="F11" s="17"/>
      <c r="G11" s="17"/>
      <c r="H11" s="17">
        <f>C9</f>
        <v>-8.5</v>
      </c>
      <c r="I11" s="17">
        <f>D9</f>
        <v>0.25</v>
      </c>
      <c r="J11" s="16"/>
    </row>
    <row r="12" spans="2:10" ht="14.25">
      <c r="B12" s="16"/>
      <c r="C12" s="17">
        <f>C8</f>
        <v>6</v>
      </c>
      <c r="D12" s="17">
        <f>D8</f>
        <v>5.5</v>
      </c>
      <c r="E12" s="17"/>
      <c r="F12" s="17"/>
      <c r="G12" s="17"/>
      <c r="H12" s="17">
        <f>H9</f>
        <v>0.07756280402342475</v>
      </c>
      <c r="I12" s="17">
        <f>I9</f>
        <v>1.7137644340594609</v>
      </c>
      <c r="J12" s="16"/>
    </row>
    <row r="13" spans="2:10" ht="14.25">
      <c r="B13" s="16"/>
      <c r="C13" s="17">
        <f>C10</f>
        <v>3.5</v>
      </c>
      <c r="D13" s="17">
        <f>D10</f>
        <v>-4.25</v>
      </c>
      <c r="E13" s="17"/>
      <c r="F13" s="17"/>
      <c r="G13" s="17"/>
      <c r="H13" s="17"/>
      <c r="I13" s="17"/>
      <c r="J13" s="16"/>
    </row>
    <row r="14" spans="2:10" ht="14.25">
      <c r="B14" s="16"/>
      <c r="C14" s="17"/>
      <c r="D14" s="17"/>
      <c r="E14" s="17"/>
      <c r="F14" s="17"/>
      <c r="G14" s="17"/>
      <c r="H14" s="17">
        <f>C10</f>
        <v>3.5</v>
      </c>
      <c r="I14" s="17">
        <f>D10</f>
        <v>-4.25</v>
      </c>
      <c r="J14" s="16"/>
    </row>
    <row r="15" spans="2:10" ht="14.25">
      <c r="B15" s="16"/>
      <c r="C15" s="17">
        <f>C9</f>
        <v>-8.5</v>
      </c>
      <c r="D15" s="17">
        <f>D9</f>
        <v>0.25</v>
      </c>
      <c r="E15" s="17"/>
      <c r="F15" s="17"/>
      <c r="G15" s="17"/>
      <c r="H15" s="17">
        <f>H12</f>
        <v>0.07756280402342475</v>
      </c>
      <c r="I15" s="17">
        <f>I12</f>
        <v>1.7137644340594609</v>
      </c>
      <c r="J15" s="16"/>
    </row>
    <row r="16" spans="2:10" ht="14.25">
      <c r="B16" s="16"/>
      <c r="C16" s="17">
        <f>C11</f>
        <v>-0.5</v>
      </c>
      <c r="D16" s="17">
        <f>D11</f>
        <v>9.25</v>
      </c>
      <c r="E16" s="17"/>
      <c r="F16" s="17"/>
      <c r="G16" s="17"/>
      <c r="H16" s="17"/>
      <c r="I16" s="17"/>
      <c r="J16" s="16"/>
    </row>
    <row r="17" spans="2:10" ht="14.25">
      <c r="B17" s="16"/>
      <c r="C17" s="17"/>
      <c r="D17" s="17"/>
      <c r="E17" s="17"/>
      <c r="F17" s="17"/>
      <c r="G17" s="17"/>
      <c r="H17" s="17">
        <f>C11</f>
        <v>-0.5</v>
      </c>
      <c r="I17" s="17">
        <f>D11</f>
        <v>9.25</v>
      </c>
      <c r="J17" s="16"/>
    </row>
    <row r="18" spans="2:10" ht="14.25">
      <c r="B18" s="16"/>
      <c r="C18" s="17"/>
      <c r="D18" s="17"/>
      <c r="E18" s="17"/>
      <c r="F18" s="17"/>
      <c r="G18" s="17"/>
      <c r="H18" s="17">
        <f>H15</f>
        <v>0.07756280402342475</v>
      </c>
      <c r="I18" s="17">
        <f>I15</f>
        <v>1.7137644340594609</v>
      </c>
      <c r="J18" s="16"/>
    </row>
    <row r="19" spans="2:10" ht="14.25">
      <c r="B19" s="16"/>
      <c r="C19" s="16"/>
      <c r="D19" s="16"/>
      <c r="E19" s="16"/>
      <c r="F19" s="16"/>
      <c r="G19" s="16"/>
      <c r="H19" s="16"/>
      <c r="I19" s="16"/>
      <c r="J19" s="16"/>
    </row>
  </sheetData>
  <sheetProtection/>
  <mergeCells count="1">
    <mergeCell ref="G3:G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H81"/>
  <sheetViews>
    <sheetView zoomScale="140" zoomScaleNormal="140" zoomScalePageLayoutView="0" workbookViewId="0" topLeftCell="A1">
      <selection activeCell="O1" sqref="O1:O16384"/>
    </sheetView>
  </sheetViews>
  <sheetFormatPr defaultColWidth="11.421875" defaultRowHeight="15"/>
  <cols>
    <col min="2" max="2" width="3.7109375" style="0" customWidth="1"/>
    <col min="3" max="8" width="5.7109375" style="0" customWidth="1"/>
  </cols>
  <sheetData>
    <row r="1" spans="7:8" ht="14.25">
      <c r="G1" s="13">
        <v>1</v>
      </c>
      <c r="H1" s="13">
        <v>2</v>
      </c>
    </row>
    <row r="2" spans="2:5" ht="14.25">
      <c r="B2" s="10" t="s">
        <v>6</v>
      </c>
      <c r="C2" s="12">
        <f>param1</f>
        <v>1.512898842493693</v>
      </c>
      <c r="D2" s="12">
        <f>param2</f>
        <v>0.8340122252702713</v>
      </c>
      <c r="E2" s="12">
        <f>param3</f>
        <v>2.091989144682884</v>
      </c>
    </row>
    <row r="3" spans="2:5" ht="14.25">
      <c r="B3" s="10" t="s">
        <v>7</v>
      </c>
      <c r="C3" s="12">
        <f>Lösung!I3</f>
        <v>8.048332595559971</v>
      </c>
      <c r="D3" s="9"/>
      <c r="E3" s="9"/>
    </row>
    <row r="5" spans="2:8" ht="14.25">
      <c r="B5">
        <v>0</v>
      </c>
      <c r="C5" s="11">
        <f>$C$2+$C$3*COS($B5)</f>
        <v>9.561231438053664</v>
      </c>
      <c r="D5" s="11">
        <f>$D$2+$C$3*SIN($B5)</f>
        <v>0.8340122252702713</v>
      </c>
      <c r="E5" s="11">
        <f>$E$2</f>
        <v>2.091989144682884</v>
      </c>
      <c r="F5" s="11"/>
      <c r="G5" s="11">
        <f>kavalier($C5:$E5,G$1)</f>
        <v>-3.9466034937565606</v>
      </c>
      <c r="H5" s="11">
        <f>kavalier($C5:$E5,H$1)</f>
        <v>-0.29831871483053174</v>
      </c>
    </row>
    <row r="6" spans="2:8" ht="14.25">
      <c r="B6">
        <f>B5+PI()/10</f>
        <v>0.3141592653589793</v>
      </c>
      <c r="C6" s="11">
        <f>$C$2+$C$3*COS($B6)</f>
        <v>9.16731800281169</v>
      </c>
      <c r="D6" s="11">
        <f aca="true" t="shared" si="0" ref="D6:D25">$D$2+$C$3*SIN($B6)</f>
        <v>3.3210837736801326</v>
      </c>
      <c r="E6" s="11">
        <f aca="true" t="shared" si="1" ref="E6:E25">$E$2</f>
        <v>2.091989144682884</v>
      </c>
      <c r="F6" s="11"/>
      <c r="G6" s="11">
        <f aca="true" t="shared" si="2" ref="G6:H39">kavalier($C6:$E6,G$1)</f>
        <v>-1.2625752277257125</v>
      </c>
      <c r="H6" s="11">
        <f t="shared" si="2"/>
        <v>-0.19984035602003836</v>
      </c>
    </row>
    <row r="7" spans="2:8" ht="14.25">
      <c r="B7">
        <f aca="true" t="shared" si="3" ref="B7:B25">B6+PI()/10</f>
        <v>0.6283185307179586</v>
      </c>
      <c r="C7" s="11">
        <f aca="true" t="shared" si="4" ref="C7:C25">$C$2+$C$3*COS($B7)</f>
        <v>8.02413668868354</v>
      </c>
      <c r="D7" s="11">
        <f t="shared" si="0"/>
        <v>5.564703430485224</v>
      </c>
      <c r="E7" s="11">
        <f t="shared" si="1"/>
        <v>2.091989144682884</v>
      </c>
      <c r="F7" s="11"/>
      <c r="G7" s="11">
        <f t="shared" si="2"/>
        <v>1.5526350861434537</v>
      </c>
      <c r="H7" s="11">
        <f aca="true" t="shared" si="5" ref="H7:H15">kavalier($C7:$E7,H$1)</f>
        <v>0.08595497251199902</v>
      </c>
    </row>
    <row r="8" spans="2:8" ht="14.25">
      <c r="B8">
        <f t="shared" si="3"/>
        <v>0.9424777960769379</v>
      </c>
      <c r="C8" s="11">
        <f t="shared" si="4"/>
        <v>6.243590047708646</v>
      </c>
      <c r="D8" s="11">
        <f t="shared" si="0"/>
        <v>7.345250071460119</v>
      </c>
      <c r="E8" s="11">
        <f t="shared" si="1"/>
        <v>2.091989144682884</v>
      </c>
      <c r="F8" s="11"/>
      <c r="G8" s="11">
        <f t="shared" si="2"/>
        <v>4.223455047605796</v>
      </c>
      <c r="H8" s="11">
        <f t="shared" si="5"/>
        <v>0.5310916327557227</v>
      </c>
    </row>
    <row r="9" spans="2:8" ht="14.25">
      <c r="B9">
        <f t="shared" si="3"/>
        <v>1.2566370614359172</v>
      </c>
      <c r="C9" s="11">
        <f t="shared" si="4"/>
        <v>3.999970390903555</v>
      </c>
      <c r="D9" s="11">
        <f t="shared" si="0"/>
        <v>8.488431385588267</v>
      </c>
      <c r="E9" s="11">
        <f t="shared" si="1"/>
        <v>2.091989144682884</v>
      </c>
      <c r="F9" s="11"/>
      <c r="G9" s="11">
        <f t="shared" si="2"/>
        <v>6.488446190136489</v>
      </c>
      <c r="H9" s="11">
        <f t="shared" si="5"/>
        <v>1.0919965469569954</v>
      </c>
    </row>
    <row r="10" spans="2:8" ht="14.25">
      <c r="B10">
        <f t="shared" si="3"/>
        <v>1.5707963267948966</v>
      </c>
      <c r="C10" s="11">
        <f t="shared" si="4"/>
        <v>1.5128988424936936</v>
      </c>
      <c r="D10" s="11">
        <f t="shared" si="0"/>
        <v>8.882344820830243</v>
      </c>
      <c r="E10" s="11">
        <f t="shared" si="1"/>
        <v>2.091989144682884</v>
      </c>
      <c r="F10" s="11"/>
      <c r="G10" s="11">
        <f t="shared" si="2"/>
        <v>8.125895399583396</v>
      </c>
      <c r="H10" s="11">
        <f t="shared" si="5"/>
        <v>1.7137644340594609</v>
      </c>
    </row>
    <row r="11" spans="2:8" ht="14.25">
      <c r="B11">
        <f t="shared" si="3"/>
        <v>1.8849555921538759</v>
      </c>
      <c r="C11" s="11">
        <f t="shared" si="4"/>
        <v>-0.9741727059161678</v>
      </c>
      <c r="D11" s="11">
        <f t="shared" si="0"/>
        <v>8.48843138558827</v>
      </c>
      <c r="E11" s="11">
        <f t="shared" si="1"/>
        <v>2.091989144682884</v>
      </c>
      <c r="F11" s="11"/>
      <c r="G11" s="11">
        <f t="shared" si="2"/>
        <v>8.975517738546353</v>
      </c>
      <c r="H11" s="11">
        <f t="shared" si="5"/>
        <v>2.335532321161926</v>
      </c>
    </row>
    <row r="12" spans="2:8" ht="14.25">
      <c r="B12">
        <f t="shared" si="3"/>
        <v>2.199114857512855</v>
      </c>
      <c r="C12" s="11">
        <f t="shared" si="4"/>
        <v>-3.2177923627212586</v>
      </c>
      <c r="D12" s="11">
        <f t="shared" si="0"/>
        <v>7.345250071460119</v>
      </c>
      <c r="E12" s="11">
        <f t="shared" si="1"/>
        <v>2.091989144682884</v>
      </c>
      <c r="F12" s="11"/>
      <c r="G12" s="11">
        <f t="shared" si="2"/>
        <v>8.954146252820749</v>
      </c>
      <c r="H12" s="11">
        <f t="shared" si="5"/>
        <v>2.896437235363199</v>
      </c>
    </row>
    <row r="13" spans="2:8" ht="14.25">
      <c r="B13">
        <f t="shared" si="3"/>
        <v>2.5132741228718345</v>
      </c>
      <c r="C13" s="11">
        <f t="shared" si="4"/>
        <v>-4.998339003696153</v>
      </c>
      <c r="D13" s="11">
        <f t="shared" si="0"/>
        <v>5.564703430485225</v>
      </c>
      <c r="E13" s="11">
        <f t="shared" si="1"/>
        <v>2.091989144682884</v>
      </c>
      <c r="F13" s="11"/>
      <c r="G13" s="11">
        <f t="shared" si="2"/>
        <v>8.063872932333302</v>
      </c>
      <c r="H13" s="11">
        <f t="shared" si="5"/>
        <v>3.3415738956069223</v>
      </c>
    </row>
    <row r="14" spans="2:8" ht="14.25">
      <c r="B14">
        <f t="shared" si="3"/>
        <v>2.827433388230814</v>
      </c>
      <c r="C14" s="11">
        <f t="shared" si="4"/>
        <v>-6.141520317824304</v>
      </c>
      <c r="D14" s="11">
        <f t="shared" si="0"/>
        <v>3.3210837736801335</v>
      </c>
      <c r="E14" s="11">
        <f t="shared" si="1"/>
        <v>2.091989144682884</v>
      </c>
      <c r="F14" s="11"/>
      <c r="G14" s="11">
        <f t="shared" si="2"/>
        <v>6.391843932592286</v>
      </c>
      <c r="H14" s="11">
        <f t="shared" si="5"/>
        <v>3.62736922413896</v>
      </c>
    </row>
    <row r="15" spans="2:8" ht="14.25">
      <c r="B15">
        <f t="shared" si="3"/>
        <v>3.141592653589793</v>
      </c>
      <c r="C15" s="11">
        <f t="shared" si="4"/>
        <v>-6.535433753066278</v>
      </c>
      <c r="D15" s="11">
        <f t="shared" si="0"/>
        <v>0.8340122252702723</v>
      </c>
      <c r="E15" s="11">
        <f t="shared" si="1"/>
        <v>2.091989144682884</v>
      </c>
      <c r="F15" s="11"/>
      <c r="G15" s="11">
        <f>kavalier($C15:$E15,G$1)</f>
        <v>4.101729101803412</v>
      </c>
      <c r="H15" s="11">
        <f t="shared" si="5"/>
        <v>3.725847582949454</v>
      </c>
    </row>
    <row r="16" spans="2:8" ht="14.25">
      <c r="B16">
        <f t="shared" si="3"/>
        <v>3.4557519189487724</v>
      </c>
      <c r="C16" s="11">
        <f t="shared" si="4"/>
        <v>-6.1415203178243045</v>
      </c>
      <c r="D16" s="11">
        <f t="shared" si="0"/>
        <v>-1.6530593231395891</v>
      </c>
      <c r="E16" s="11">
        <f t="shared" si="1"/>
        <v>2.091989144682884</v>
      </c>
      <c r="F16" s="11"/>
      <c r="G16" s="11">
        <f t="shared" si="2"/>
        <v>1.4177008357725631</v>
      </c>
      <c r="H16" s="11">
        <f t="shared" si="2"/>
        <v>3.6273692241389606</v>
      </c>
    </row>
    <row r="17" spans="2:8" ht="14.25">
      <c r="B17">
        <f t="shared" si="3"/>
        <v>3.7699111843077517</v>
      </c>
      <c r="C17" s="11">
        <f t="shared" si="4"/>
        <v>-4.998339003696155</v>
      </c>
      <c r="D17" s="11">
        <f t="shared" si="0"/>
        <v>-3.8966789799446806</v>
      </c>
      <c r="E17" s="11">
        <f t="shared" si="1"/>
        <v>2.091989144682884</v>
      </c>
      <c r="F17" s="11"/>
      <c r="G17" s="11">
        <f t="shared" si="2"/>
        <v>-1.397509478096603</v>
      </c>
      <c r="H17" s="11">
        <f t="shared" si="2"/>
        <v>3.341573895606923</v>
      </c>
    </row>
    <row r="18" spans="2:8" ht="14.25">
      <c r="B18">
        <f t="shared" si="3"/>
        <v>4.084070449666731</v>
      </c>
      <c r="C18" s="11">
        <f t="shared" si="4"/>
        <v>-3.2177923627212603</v>
      </c>
      <c r="D18" s="11">
        <f t="shared" si="0"/>
        <v>-5.677225620919575</v>
      </c>
      <c r="E18" s="11">
        <f t="shared" si="1"/>
        <v>2.091989144682884</v>
      </c>
      <c r="F18" s="11"/>
      <c r="G18" s="11">
        <f t="shared" si="2"/>
        <v>-4.068329439558945</v>
      </c>
      <c r="H18" s="11">
        <f t="shared" si="2"/>
        <v>2.8964372353631993</v>
      </c>
    </row>
    <row r="19" spans="2:8" ht="14.25">
      <c r="B19">
        <f t="shared" si="3"/>
        <v>4.39822971502571</v>
      </c>
      <c r="C19" s="11">
        <f t="shared" si="4"/>
        <v>-0.9741727059161696</v>
      </c>
      <c r="D19" s="11">
        <f t="shared" si="0"/>
        <v>-6.820406935047726</v>
      </c>
      <c r="E19" s="11">
        <f t="shared" si="1"/>
        <v>2.091989144682884</v>
      </c>
      <c r="F19" s="11"/>
      <c r="G19" s="11">
        <f t="shared" si="2"/>
        <v>-6.333320582089641</v>
      </c>
      <c r="H19" s="11">
        <f t="shared" si="2"/>
        <v>2.3355323211619265</v>
      </c>
    </row>
    <row r="20" spans="2:8" ht="14.25">
      <c r="B20">
        <f t="shared" si="3"/>
        <v>4.71238898038469</v>
      </c>
      <c r="C20" s="11">
        <f t="shared" si="4"/>
        <v>1.5128988424936916</v>
      </c>
      <c r="D20" s="11">
        <f t="shared" si="0"/>
        <v>-7.2143203702897</v>
      </c>
      <c r="E20" s="11">
        <f t="shared" si="1"/>
        <v>2.091989144682884</v>
      </c>
      <c r="F20" s="11"/>
      <c r="G20" s="11">
        <f t="shared" si="2"/>
        <v>-7.970769791536545</v>
      </c>
      <c r="H20" s="11">
        <f t="shared" si="2"/>
        <v>1.7137644340594613</v>
      </c>
    </row>
    <row r="21" spans="2:8" ht="14.25">
      <c r="B21">
        <f t="shared" si="3"/>
        <v>5.026548245743669</v>
      </c>
      <c r="C21" s="11">
        <f t="shared" si="4"/>
        <v>3.9999703909035533</v>
      </c>
      <c r="D21" s="11">
        <f t="shared" si="0"/>
        <v>-6.8204069350477265</v>
      </c>
      <c r="E21" s="11">
        <f t="shared" si="1"/>
        <v>2.091989144682884</v>
      </c>
      <c r="F21" s="11"/>
      <c r="G21" s="11">
        <f t="shared" si="2"/>
        <v>-8.820392130499503</v>
      </c>
      <c r="H21" s="11">
        <f t="shared" si="2"/>
        <v>1.0919965469569959</v>
      </c>
    </row>
    <row r="22" spans="2:8" ht="14.25">
      <c r="B22">
        <f t="shared" si="3"/>
        <v>5.340707511102648</v>
      </c>
      <c r="C22" s="11">
        <f t="shared" si="4"/>
        <v>6.243590047708644</v>
      </c>
      <c r="D22" s="11">
        <f t="shared" si="0"/>
        <v>-5.677225620919577</v>
      </c>
      <c r="E22" s="11">
        <f t="shared" si="1"/>
        <v>2.091989144682884</v>
      </c>
      <c r="F22" s="11"/>
      <c r="G22" s="11">
        <f t="shared" si="2"/>
        <v>-8.799020644773899</v>
      </c>
      <c r="H22" s="11">
        <f t="shared" si="2"/>
        <v>0.5310916327557231</v>
      </c>
    </row>
    <row r="23" spans="2:8" ht="14.25">
      <c r="B23">
        <f t="shared" si="3"/>
        <v>5.654866776461628</v>
      </c>
      <c r="C23" s="11">
        <f t="shared" si="4"/>
        <v>8.024136688683539</v>
      </c>
      <c r="D23" s="11">
        <f t="shared" si="0"/>
        <v>-3.8966789799446833</v>
      </c>
      <c r="E23" s="11">
        <f t="shared" si="1"/>
        <v>2.091989144682884</v>
      </c>
      <c r="F23" s="11"/>
      <c r="G23" s="11">
        <f t="shared" si="2"/>
        <v>-7.908747324286453</v>
      </c>
      <c r="H23" s="11">
        <f t="shared" si="2"/>
        <v>0.08595497251199946</v>
      </c>
    </row>
    <row r="24" spans="2:8" ht="14.25">
      <c r="B24">
        <f t="shared" si="3"/>
        <v>5.969026041820607</v>
      </c>
      <c r="C24" s="11">
        <f t="shared" si="4"/>
        <v>9.16731800281169</v>
      </c>
      <c r="D24" s="11">
        <f t="shared" si="0"/>
        <v>-1.6530593231395918</v>
      </c>
      <c r="E24" s="11">
        <f t="shared" si="1"/>
        <v>2.091989144682884</v>
      </c>
      <c r="F24" s="11"/>
      <c r="G24" s="11">
        <f t="shared" si="2"/>
        <v>-6.236718324545437</v>
      </c>
      <c r="H24" s="11">
        <f t="shared" si="2"/>
        <v>-0.19984035602003836</v>
      </c>
    </row>
    <row r="25" spans="2:8" ht="14.25">
      <c r="B25">
        <f t="shared" si="3"/>
        <v>6.283185307179586</v>
      </c>
      <c r="C25" s="11">
        <f t="shared" si="4"/>
        <v>9.561231438053664</v>
      </c>
      <c r="D25" s="11">
        <f t="shared" si="0"/>
        <v>0.8340122252702693</v>
      </c>
      <c r="E25" s="11">
        <f t="shared" si="1"/>
        <v>2.091989144682884</v>
      </c>
      <c r="F25" s="11"/>
      <c r="G25" s="11">
        <f t="shared" si="2"/>
        <v>-3.9466034937565624</v>
      </c>
      <c r="H25" s="11">
        <f t="shared" si="2"/>
        <v>-0.29831871483053174</v>
      </c>
    </row>
    <row r="26" spans="3:8" ht="14.25">
      <c r="C26" s="11"/>
      <c r="D26" s="11"/>
      <c r="E26" s="11"/>
      <c r="F26" s="11"/>
      <c r="G26" s="11"/>
      <c r="H26" s="11"/>
    </row>
    <row r="27" spans="3:8" ht="14.25">
      <c r="C27" s="11">
        <f>C28-C3</f>
        <v>-6.535433753066278</v>
      </c>
      <c r="D27" s="11">
        <f>D28-D3</f>
        <v>0.8340122252702713</v>
      </c>
      <c r="E27" s="11">
        <f>E28-E3</f>
        <v>2.091989144682884</v>
      </c>
      <c r="F27" s="11"/>
      <c r="G27" s="11">
        <f t="shared" si="2"/>
        <v>4.101729101803411</v>
      </c>
      <c r="H27" s="11">
        <f t="shared" si="2"/>
        <v>3.725847582949454</v>
      </c>
    </row>
    <row r="28" spans="3:8" ht="14.25">
      <c r="C28" s="11">
        <f>$C$2</f>
        <v>1.512898842493693</v>
      </c>
      <c r="D28" s="11">
        <f>$D$2</f>
        <v>0.8340122252702713</v>
      </c>
      <c r="E28" s="11">
        <f>$E$2</f>
        <v>2.091989144682884</v>
      </c>
      <c r="F28" s="11"/>
      <c r="G28" s="11">
        <f t="shared" si="2"/>
        <v>0.07756280402342475</v>
      </c>
      <c r="H28" s="11">
        <f t="shared" si="2"/>
        <v>1.7137644340594609</v>
      </c>
    </row>
    <row r="29" spans="3:8" ht="14.25">
      <c r="C29" s="11">
        <f>C28+C3</f>
        <v>9.561231438053664</v>
      </c>
      <c r="D29" s="11">
        <f>D28</f>
        <v>0.8340122252702713</v>
      </c>
      <c r="E29" s="11">
        <f>E28</f>
        <v>2.091989144682884</v>
      </c>
      <c r="F29" s="11"/>
      <c r="G29" s="11">
        <f t="shared" si="2"/>
        <v>-3.9466034937565606</v>
      </c>
      <c r="H29" s="11">
        <f t="shared" si="2"/>
        <v>-0.29831871483053174</v>
      </c>
    </row>
    <row r="30" spans="3:8" ht="14.25">
      <c r="C30" s="11"/>
      <c r="D30" s="11"/>
      <c r="E30" s="11"/>
      <c r="F30" s="11"/>
      <c r="G30" s="11"/>
      <c r="H30" s="11"/>
    </row>
    <row r="31" spans="3:8" ht="14.25">
      <c r="C31" s="11">
        <f>C32</f>
        <v>1.512898842493693</v>
      </c>
      <c r="D31" s="11">
        <f>D32-C3</f>
        <v>-7.2143203702897</v>
      </c>
      <c r="E31" s="11">
        <f>E32</f>
        <v>2.091989144682884</v>
      </c>
      <c r="F31" s="11"/>
      <c r="G31" s="11">
        <f aca="true" t="shared" si="6" ref="G31:H33">kavalier($C31:$E31,G$1)</f>
        <v>-7.970769791536546</v>
      </c>
      <c r="H31" s="11">
        <f t="shared" si="6"/>
        <v>1.7137644340594609</v>
      </c>
    </row>
    <row r="32" spans="3:8" ht="14.25">
      <c r="C32" s="11">
        <f>$C$2</f>
        <v>1.512898842493693</v>
      </c>
      <c r="D32" s="11">
        <f>$D$2</f>
        <v>0.8340122252702713</v>
      </c>
      <c r="E32" s="11">
        <f>$E$2</f>
        <v>2.091989144682884</v>
      </c>
      <c r="F32" s="11"/>
      <c r="G32" s="11">
        <f t="shared" si="6"/>
        <v>0.07756280402342475</v>
      </c>
      <c r="H32" s="11">
        <f t="shared" si="6"/>
        <v>1.7137644340594609</v>
      </c>
    </row>
    <row r="33" spans="3:8" ht="14.25">
      <c r="C33" s="11">
        <f>C32</f>
        <v>1.512898842493693</v>
      </c>
      <c r="D33" s="11">
        <f>D32+C3</f>
        <v>8.882344820830243</v>
      </c>
      <c r="E33" s="11">
        <f>E32</f>
        <v>2.091989144682884</v>
      </c>
      <c r="F33" s="11"/>
      <c r="G33" s="11">
        <f t="shared" si="6"/>
        <v>8.125895399583396</v>
      </c>
      <c r="H33" s="11">
        <f t="shared" si="6"/>
        <v>1.7137644340594609</v>
      </c>
    </row>
    <row r="34" spans="3:8" ht="14.25">
      <c r="C34" s="11"/>
      <c r="D34" s="11"/>
      <c r="E34" s="11"/>
      <c r="F34" s="11"/>
      <c r="G34" s="11"/>
      <c r="H34" s="11"/>
    </row>
    <row r="35" spans="3:8" ht="14.25">
      <c r="C35" s="11">
        <f>C36</f>
        <v>1.512898842493693</v>
      </c>
      <c r="D35" s="11">
        <f>D36</f>
        <v>0.8340122252702713</v>
      </c>
      <c r="E35" s="11">
        <f>E36-$C$3</f>
        <v>-5.956343450877087</v>
      </c>
      <c r="F35" s="11"/>
      <c r="G35" s="11">
        <f aca="true" t="shared" si="7" ref="G35:H37">kavalier($C35:$E35,G$1)</f>
        <v>0.07756280402342475</v>
      </c>
      <c r="H35" s="11">
        <f t="shared" si="7"/>
        <v>-6.334568161500511</v>
      </c>
    </row>
    <row r="36" spans="3:8" ht="14.25">
      <c r="C36" s="11">
        <f>$C$2</f>
        <v>1.512898842493693</v>
      </c>
      <c r="D36" s="11">
        <f>$D$2</f>
        <v>0.8340122252702713</v>
      </c>
      <c r="E36" s="11">
        <f>$E$2</f>
        <v>2.091989144682884</v>
      </c>
      <c r="F36" s="11"/>
      <c r="G36" s="11">
        <f t="shared" si="7"/>
        <v>0.07756280402342475</v>
      </c>
      <c r="H36" s="11">
        <f t="shared" si="7"/>
        <v>1.7137644340594609</v>
      </c>
    </row>
    <row r="37" spans="3:8" ht="14.25">
      <c r="C37" s="11">
        <f>C36</f>
        <v>1.512898842493693</v>
      </c>
      <c r="D37" s="11">
        <f>D36</f>
        <v>0.8340122252702713</v>
      </c>
      <c r="E37" s="11">
        <f>E36+$C$3</f>
        <v>10.140321740242856</v>
      </c>
      <c r="F37" s="11"/>
      <c r="G37" s="11">
        <f t="shared" si="7"/>
        <v>0.07756280402342475</v>
      </c>
      <c r="H37" s="11">
        <f t="shared" si="7"/>
        <v>9.762097029619433</v>
      </c>
    </row>
    <row r="38" spans="3:8" ht="14.25">
      <c r="C38" s="11"/>
      <c r="D38" s="11"/>
      <c r="E38" s="11"/>
      <c r="F38" s="11"/>
      <c r="G38" s="11"/>
      <c r="H38" s="11"/>
    </row>
    <row r="39" spans="3:8" ht="14.25">
      <c r="C39" s="11">
        <f>$C$2</f>
        <v>1.512898842493693</v>
      </c>
      <c r="D39" s="11">
        <f>$D$2+$C$3*COS($B5)</f>
        <v>8.882344820830243</v>
      </c>
      <c r="E39" s="11">
        <f>$E$2+$C$3*SIN($B5)</f>
        <v>2.091989144682884</v>
      </c>
      <c r="F39" s="11"/>
      <c r="G39" s="11">
        <f t="shared" si="2"/>
        <v>8.125895399583396</v>
      </c>
      <c r="H39" s="11">
        <f t="shared" si="2"/>
        <v>1.7137644340594609</v>
      </c>
    </row>
    <row r="40" spans="3:8" ht="14.25">
      <c r="C40" s="11">
        <f aca="true" t="shared" si="8" ref="C40:C59">$C$2</f>
        <v>1.512898842493693</v>
      </c>
      <c r="D40" s="11">
        <f aca="true" t="shared" si="9" ref="D40:D59">$D$2+$C$3*COS($B6)</f>
        <v>8.488431385588267</v>
      </c>
      <c r="E40" s="11">
        <f aca="true" t="shared" si="10" ref="E40:E59">$E$2+$C$3*SIN($B6)</f>
        <v>4.579060693092746</v>
      </c>
      <c r="F40" s="11"/>
      <c r="G40" s="11">
        <f aca="true" t="shared" si="11" ref="G40:H62">kavalier($C40:$E40,G$1)</f>
        <v>7.731981964341421</v>
      </c>
      <c r="H40" s="11">
        <f aca="true" t="shared" si="12" ref="H40:H45">kavalier($C40:$E40,H$1)</f>
        <v>4.200835982469322</v>
      </c>
    </row>
    <row r="41" spans="3:8" ht="14.25">
      <c r="C41" s="11">
        <f t="shared" si="8"/>
        <v>1.512898842493693</v>
      </c>
      <c r="D41" s="11">
        <f t="shared" si="9"/>
        <v>7.345250071460119</v>
      </c>
      <c r="E41" s="11">
        <f t="shared" si="10"/>
        <v>6.822680349897837</v>
      </c>
      <c r="F41" s="11"/>
      <c r="G41" s="11">
        <f t="shared" si="11"/>
        <v>6.5888006502132725</v>
      </c>
      <c r="H41" s="11">
        <f t="shared" si="12"/>
        <v>6.4444556392744134</v>
      </c>
    </row>
    <row r="42" spans="3:8" ht="14.25">
      <c r="C42" s="11">
        <f t="shared" si="8"/>
        <v>1.512898842493693</v>
      </c>
      <c r="D42" s="11">
        <f t="shared" si="9"/>
        <v>5.564703430485224</v>
      </c>
      <c r="E42" s="11">
        <f t="shared" si="10"/>
        <v>8.60322699087273</v>
      </c>
      <c r="F42" s="11"/>
      <c r="G42" s="11">
        <f t="shared" si="11"/>
        <v>4.808254009238378</v>
      </c>
      <c r="H42" s="11">
        <f t="shared" si="12"/>
        <v>8.225002280249308</v>
      </c>
    </row>
    <row r="43" spans="3:8" ht="14.25">
      <c r="C43" s="11">
        <f t="shared" si="8"/>
        <v>1.512898842493693</v>
      </c>
      <c r="D43" s="11">
        <f t="shared" si="9"/>
        <v>3.321083773680133</v>
      </c>
      <c r="E43" s="11">
        <f t="shared" si="10"/>
        <v>9.74640830500088</v>
      </c>
      <c r="F43" s="11"/>
      <c r="G43" s="11">
        <f t="shared" si="11"/>
        <v>2.5646343524332864</v>
      </c>
      <c r="H43" s="11">
        <f t="shared" si="12"/>
        <v>9.368183594377458</v>
      </c>
    </row>
    <row r="44" spans="3:8" ht="14.25">
      <c r="C44" s="11">
        <f t="shared" si="8"/>
        <v>1.512898842493693</v>
      </c>
      <c r="D44" s="11">
        <f t="shared" si="9"/>
        <v>0.8340122252702717</v>
      </c>
      <c r="E44" s="11">
        <f t="shared" si="10"/>
        <v>10.140321740242856</v>
      </c>
      <c r="F44" s="11"/>
      <c r="G44" s="11">
        <f t="shared" si="11"/>
        <v>0.07756280402342519</v>
      </c>
      <c r="H44" s="11">
        <f t="shared" si="12"/>
        <v>9.762097029619433</v>
      </c>
    </row>
    <row r="45" spans="3:8" ht="14.25">
      <c r="C45" s="11">
        <f t="shared" si="8"/>
        <v>1.512898842493693</v>
      </c>
      <c r="D45" s="11">
        <f t="shared" si="9"/>
        <v>-1.6530593231395896</v>
      </c>
      <c r="E45" s="11">
        <f t="shared" si="10"/>
        <v>9.746408305000882</v>
      </c>
      <c r="F45" s="11"/>
      <c r="G45" s="11">
        <f t="shared" si="11"/>
        <v>-2.4095087443864363</v>
      </c>
      <c r="H45" s="11">
        <f t="shared" si="12"/>
        <v>9.36818359437746</v>
      </c>
    </row>
    <row r="46" spans="3:8" ht="14.25">
      <c r="C46" s="11">
        <f t="shared" si="8"/>
        <v>1.512898842493693</v>
      </c>
      <c r="D46" s="11">
        <f t="shared" si="9"/>
        <v>-3.8966789799446806</v>
      </c>
      <c r="E46" s="11">
        <f t="shared" si="10"/>
        <v>8.60322699087273</v>
      </c>
      <c r="F46" s="11"/>
      <c r="G46" s="11">
        <f t="shared" si="11"/>
        <v>-4.653128401191527</v>
      </c>
      <c r="H46" s="11">
        <f t="shared" si="11"/>
        <v>8.225002280249308</v>
      </c>
    </row>
    <row r="47" spans="3:8" ht="14.25">
      <c r="C47" s="11">
        <f t="shared" si="8"/>
        <v>1.512898842493693</v>
      </c>
      <c r="D47" s="11">
        <f t="shared" si="9"/>
        <v>-5.677225620919575</v>
      </c>
      <c r="E47" s="11">
        <f t="shared" si="10"/>
        <v>6.822680349897838</v>
      </c>
      <c r="F47" s="11"/>
      <c r="G47" s="11">
        <f t="shared" si="11"/>
        <v>-6.4336750421664215</v>
      </c>
      <c r="H47" s="11">
        <f t="shared" si="11"/>
        <v>6.444455639274414</v>
      </c>
    </row>
    <row r="48" spans="3:8" ht="14.25">
      <c r="C48" s="11">
        <f t="shared" si="8"/>
        <v>1.512898842493693</v>
      </c>
      <c r="D48" s="11">
        <f t="shared" si="9"/>
        <v>-6.820406935047726</v>
      </c>
      <c r="E48" s="11">
        <f t="shared" si="10"/>
        <v>4.579060693092746</v>
      </c>
      <c r="F48" s="11"/>
      <c r="G48" s="11">
        <f t="shared" si="11"/>
        <v>-7.576856356294572</v>
      </c>
      <c r="H48" s="11">
        <f t="shared" si="11"/>
        <v>4.200835982469322</v>
      </c>
    </row>
    <row r="49" spans="3:8" ht="14.25">
      <c r="C49" s="11">
        <f t="shared" si="8"/>
        <v>1.512898842493693</v>
      </c>
      <c r="D49" s="11">
        <f t="shared" si="9"/>
        <v>-7.2143203702897</v>
      </c>
      <c r="E49" s="11">
        <f t="shared" si="10"/>
        <v>2.091989144682885</v>
      </c>
      <c r="F49" s="11"/>
      <c r="G49" s="11">
        <f t="shared" si="11"/>
        <v>-7.970769791536546</v>
      </c>
      <c r="H49" s="11">
        <f t="shared" si="11"/>
        <v>1.7137644340594618</v>
      </c>
    </row>
    <row r="50" spans="3:8" ht="14.25">
      <c r="C50" s="11">
        <f t="shared" si="8"/>
        <v>1.512898842493693</v>
      </c>
      <c r="D50" s="11">
        <f t="shared" si="9"/>
        <v>-6.8204069350477265</v>
      </c>
      <c r="E50" s="11">
        <f t="shared" si="10"/>
        <v>-0.39508240372697623</v>
      </c>
      <c r="F50" s="11"/>
      <c r="G50" s="11">
        <f t="shared" si="11"/>
        <v>-7.576856356294573</v>
      </c>
      <c r="H50" s="11">
        <f t="shared" si="11"/>
        <v>-0.7733071143503996</v>
      </c>
    </row>
    <row r="51" spans="3:8" ht="14.25">
      <c r="C51" s="11">
        <f t="shared" si="8"/>
        <v>1.512898842493693</v>
      </c>
      <c r="D51" s="11">
        <f t="shared" si="9"/>
        <v>-5.677225620919577</v>
      </c>
      <c r="E51" s="11">
        <f t="shared" si="10"/>
        <v>-2.6387020605320677</v>
      </c>
      <c r="F51" s="11"/>
      <c r="G51" s="11">
        <f t="shared" si="11"/>
        <v>-6.433675042166423</v>
      </c>
      <c r="H51" s="11">
        <f t="shared" si="11"/>
        <v>-3.016926771155491</v>
      </c>
    </row>
    <row r="52" spans="3:8" ht="14.25">
      <c r="C52" s="11">
        <f t="shared" si="8"/>
        <v>1.512898842493693</v>
      </c>
      <c r="D52" s="11">
        <f t="shared" si="9"/>
        <v>-3.8966789799446824</v>
      </c>
      <c r="E52" s="11">
        <f t="shared" si="10"/>
        <v>-4.419248701506962</v>
      </c>
      <c r="F52" s="11"/>
      <c r="G52" s="11">
        <f t="shared" si="11"/>
        <v>-4.653128401191529</v>
      </c>
      <c r="H52" s="11">
        <f t="shared" si="11"/>
        <v>-4.797473412130386</v>
      </c>
    </row>
    <row r="53" spans="3:8" ht="14.25">
      <c r="C53" s="11">
        <f t="shared" si="8"/>
        <v>1.512898842493693</v>
      </c>
      <c r="D53" s="11">
        <f t="shared" si="9"/>
        <v>-1.6530593231395914</v>
      </c>
      <c r="E53" s="11">
        <f t="shared" si="10"/>
        <v>-5.562430015635113</v>
      </c>
      <c r="F53" s="11"/>
      <c r="G53" s="11">
        <f t="shared" si="11"/>
        <v>-2.409508744386438</v>
      </c>
      <c r="H53" s="11">
        <f t="shared" si="11"/>
        <v>-5.940654726258536</v>
      </c>
    </row>
    <row r="54" spans="3:8" ht="14.25">
      <c r="C54" s="11">
        <f t="shared" si="8"/>
        <v>1.512898842493693</v>
      </c>
      <c r="D54" s="11">
        <f t="shared" si="9"/>
        <v>0.8340122252702699</v>
      </c>
      <c r="E54" s="11">
        <f t="shared" si="10"/>
        <v>-5.956343450877087</v>
      </c>
      <c r="F54" s="11"/>
      <c r="G54" s="11">
        <f t="shared" si="11"/>
        <v>0.0775628040234233</v>
      </c>
      <c r="H54" s="11">
        <f t="shared" si="11"/>
        <v>-6.334568161500511</v>
      </c>
    </row>
    <row r="55" spans="3:8" ht="14.25">
      <c r="C55" s="11">
        <f t="shared" si="8"/>
        <v>1.512898842493693</v>
      </c>
      <c r="D55" s="11">
        <f t="shared" si="9"/>
        <v>3.3210837736801313</v>
      </c>
      <c r="E55" s="11">
        <f t="shared" si="10"/>
        <v>-5.562430015635114</v>
      </c>
      <c r="F55" s="11"/>
      <c r="G55" s="11">
        <f t="shared" si="11"/>
        <v>2.5646343524332846</v>
      </c>
      <c r="H55" s="11">
        <f t="shared" si="11"/>
        <v>-5.940654726258537</v>
      </c>
    </row>
    <row r="56" spans="3:8" ht="14.25">
      <c r="C56" s="11">
        <f t="shared" si="8"/>
        <v>1.512898842493693</v>
      </c>
      <c r="D56" s="11">
        <f t="shared" si="9"/>
        <v>5.564703430485222</v>
      </c>
      <c r="E56" s="11">
        <f t="shared" si="10"/>
        <v>-4.419248701506964</v>
      </c>
      <c r="F56" s="11"/>
      <c r="G56" s="11">
        <f t="shared" si="11"/>
        <v>4.808254009238376</v>
      </c>
      <c r="H56" s="11">
        <f t="shared" si="11"/>
        <v>-4.797473412130388</v>
      </c>
    </row>
    <row r="57" spans="3:8" ht="14.25">
      <c r="C57" s="11">
        <f t="shared" si="8"/>
        <v>1.512898842493693</v>
      </c>
      <c r="D57" s="11">
        <f t="shared" si="9"/>
        <v>7.345250071460118</v>
      </c>
      <c r="E57" s="11">
        <f t="shared" si="10"/>
        <v>-2.6387020605320703</v>
      </c>
      <c r="F57" s="11"/>
      <c r="G57" s="11">
        <f t="shared" si="11"/>
        <v>6.588800650213272</v>
      </c>
      <c r="H57" s="11">
        <f t="shared" si="11"/>
        <v>-3.0169267711554935</v>
      </c>
    </row>
    <row r="58" spans="3:8" ht="14.25">
      <c r="C58" s="11">
        <f t="shared" si="8"/>
        <v>1.512898842493693</v>
      </c>
      <c r="D58" s="11">
        <f t="shared" si="9"/>
        <v>8.488431385588267</v>
      </c>
      <c r="E58" s="11">
        <f t="shared" si="10"/>
        <v>-0.3950824037269789</v>
      </c>
      <c r="F58" s="11"/>
      <c r="G58" s="11">
        <f t="shared" si="11"/>
        <v>7.731981964341421</v>
      </c>
      <c r="H58" s="11">
        <f t="shared" si="11"/>
        <v>-0.7733071143504022</v>
      </c>
    </row>
    <row r="59" spans="3:8" ht="14.25">
      <c r="C59" s="11">
        <f t="shared" si="8"/>
        <v>1.512898842493693</v>
      </c>
      <c r="D59" s="11">
        <f t="shared" si="9"/>
        <v>8.882344820830243</v>
      </c>
      <c r="E59" s="11">
        <f t="shared" si="10"/>
        <v>2.0919891446828824</v>
      </c>
      <c r="F59" s="11"/>
      <c r="G59" s="11">
        <f t="shared" si="11"/>
        <v>8.125895399583396</v>
      </c>
      <c r="H59" s="11">
        <f t="shared" si="11"/>
        <v>1.713764434059459</v>
      </c>
    </row>
    <row r="60" spans="3:8" ht="14.25">
      <c r="C60" s="11"/>
      <c r="D60" s="11"/>
      <c r="E60" s="11"/>
      <c r="F60" s="11"/>
      <c r="G60" s="11"/>
      <c r="H60" s="11"/>
    </row>
    <row r="61" spans="3:8" ht="14.25">
      <c r="C61" s="11">
        <f>$C$2+$C$3*COS($B5)</f>
        <v>9.561231438053664</v>
      </c>
      <c r="D61" s="11">
        <f>$D$2</f>
        <v>0.8340122252702713</v>
      </c>
      <c r="E61" s="11">
        <f>$E$2+$C$3*SIN($B5)</f>
        <v>2.091989144682884</v>
      </c>
      <c r="F61" s="11"/>
      <c r="G61" s="11">
        <f t="shared" si="11"/>
        <v>-3.9466034937565606</v>
      </c>
      <c r="H61" s="11">
        <f t="shared" si="11"/>
        <v>-0.29831871483053174</v>
      </c>
    </row>
    <row r="62" spans="3:8" ht="14.25">
      <c r="C62" s="11">
        <f aca="true" t="shared" si="13" ref="C62:C81">$C$2+$C$3*COS($B6)</f>
        <v>9.16731800281169</v>
      </c>
      <c r="D62" s="11">
        <f aca="true" t="shared" si="14" ref="D62:D81">$D$2</f>
        <v>0.8340122252702713</v>
      </c>
      <c r="E62" s="11">
        <f aca="true" t="shared" si="15" ref="E62:E81">$E$2+$C$3*SIN($B6)</f>
        <v>4.579060693092746</v>
      </c>
      <c r="F62" s="11"/>
      <c r="G62" s="11">
        <f t="shared" si="11"/>
        <v>-3.749646776135574</v>
      </c>
      <c r="H62" s="11">
        <f t="shared" si="11"/>
        <v>2.2872311923898234</v>
      </c>
    </row>
    <row r="63" spans="3:8" ht="14.25">
      <c r="C63" s="11">
        <f t="shared" si="13"/>
        <v>8.02413668868354</v>
      </c>
      <c r="D63" s="11">
        <f t="shared" si="14"/>
        <v>0.8340122252702713</v>
      </c>
      <c r="E63" s="11">
        <f t="shared" si="15"/>
        <v>6.822680349897837</v>
      </c>
      <c r="F63" s="11"/>
      <c r="G63" s="11">
        <f aca="true" t="shared" si="16" ref="G63:H81">kavalier($C63:$E63,G$1)</f>
        <v>-3.178056119071499</v>
      </c>
      <c r="H63" s="11">
        <f t="shared" si="16"/>
        <v>4.816646177726952</v>
      </c>
    </row>
    <row r="64" spans="3:8" ht="14.25">
      <c r="C64" s="11">
        <f t="shared" si="13"/>
        <v>6.243590047708646</v>
      </c>
      <c r="D64" s="11">
        <f t="shared" si="14"/>
        <v>0.8340122252702713</v>
      </c>
      <c r="E64" s="11">
        <f t="shared" si="15"/>
        <v>8.60322699087273</v>
      </c>
      <c r="F64" s="11"/>
      <c r="G64" s="11">
        <f t="shared" si="16"/>
        <v>-2.2877827985840518</v>
      </c>
      <c r="H64" s="11">
        <f>kavalier($C64:$E64,H$1)</f>
        <v>7.042329478945569</v>
      </c>
    </row>
    <row r="65" spans="3:8" ht="14.25">
      <c r="C65" s="11">
        <f t="shared" si="13"/>
        <v>3.999970390903555</v>
      </c>
      <c r="D65" s="11">
        <f t="shared" si="14"/>
        <v>0.8340122252702713</v>
      </c>
      <c r="E65" s="11">
        <f t="shared" si="15"/>
        <v>9.74640830500088</v>
      </c>
      <c r="F65" s="11"/>
      <c r="G65" s="11">
        <f t="shared" si="16"/>
        <v>-1.1659729701815063</v>
      </c>
      <c r="H65" s="11">
        <f t="shared" si="16"/>
        <v>8.746415707274991</v>
      </c>
    </row>
    <row r="66" spans="3:8" ht="14.25">
      <c r="C66" s="11">
        <f t="shared" si="13"/>
        <v>1.5128988424936936</v>
      </c>
      <c r="D66" s="11">
        <f t="shared" si="14"/>
        <v>0.8340122252702713</v>
      </c>
      <c r="E66" s="11">
        <f t="shared" si="15"/>
        <v>10.140321740242856</v>
      </c>
      <c r="F66" s="11"/>
      <c r="G66" s="11">
        <f t="shared" si="16"/>
        <v>0.07756280402342453</v>
      </c>
      <c r="H66" s="11">
        <f t="shared" si="16"/>
        <v>9.762097029619433</v>
      </c>
    </row>
    <row r="67" spans="3:8" ht="14.25">
      <c r="C67" s="11">
        <f t="shared" si="13"/>
        <v>-0.9741727059161678</v>
      </c>
      <c r="D67" s="11">
        <f t="shared" si="14"/>
        <v>0.8340122252702713</v>
      </c>
      <c r="E67" s="11">
        <f t="shared" si="15"/>
        <v>9.746408305000882</v>
      </c>
      <c r="F67" s="11"/>
      <c r="G67" s="11">
        <f t="shared" si="16"/>
        <v>1.321098578228355</v>
      </c>
      <c r="H67" s="11">
        <f t="shared" si="16"/>
        <v>9.989951481479924</v>
      </c>
    </row>
    <row r="68" spans="3:8" ht="14.25">
      <c r="C68" s="11">
        <f t="shared" si="13"/>
        <v>-3.2177923627212586</v>
      </c>
      <c r="D68" s="11">
        <f t="shared" si="14"/>
        <v>0.8340122252702713</v>
      </c>
      <c r="E68" s="11">
        <f t="shared" si="15"/>
        <v>8.60322699087273</v>
      </c>
      <c r="F68" s="11"/>
      <c r="G68" s="11">
        <f t="shared" si="16"/>
        <v>2.4429084066309006</v>
      </c>
      <c r="H68" s="11">
        <f t="shared" si="16"/>
        <v>9.407675081553045</v>
      </c>
    </row>
    <row r="69" spans="3:8" ht="14.25">
      <c r="C69" s="11">
        <f t="shared" si="13"/>
        <v>-4.998339003696153</v>
      </c>
      <c r="D69" s="11">
        <f t="shared" si="14"/>
        <v>0.8340122252702713</v>
      </c>
      <c r="E69" s="11">
        <f t="shared" si="15"/>
        <v>6.822680349897838</v>
      </c>
      <c r="F69" s="11"/>
      <c r="G69" s="11">
        <f t="shared" si="16"/>
        <v>3.333181727118348</v>
      </c>
      <c r="H69" s="11">
        <f t="shared" si="16"/>
        <v>8.072265100821877</v>
      </c>
    </row>
    <row r="70" spans="3:8" ht="14.25">
      <c r="C70" s="11">
        <f t="shared" si="13"/>
        <v>-6.141520317824304</v>
      </c>
      <c r="D70" s="11">
        <f t="shared" si="14"/>
        <v>0.8340122252702713</v>
      </c>
      <c r="E70" s="11">
        <f t="shared" si="15"/>
        <v>4.579060693092746</v>
      </c>
      <c r="F70" s="11"/>
      <c r="G70" s="11">
        <f t="shared" si="16"/>
        <v>3.904772384182423</v>
      </c>
      <c r="H70" s="11">
        <f t="shared" si="16"/>
        <v>6.1144407725488215</v>
      </c>
    </row>
    <row r="71" spans="3:8" ht="14.25">
      <c r="C71" s="11">
        <f t="shared" si="13"/>
        <v>-6.535433753066278</v>
      </c>
      <c r="D71" s="11">
        <f t="shared" si="14"/>
        <v>0.8340122252702713</v>
      </c>
      <c r="E71" s="11">
        <f t="shared" si="15"/>
        <v>2.091989144682885</v>
      </c>
      <c r="F71" s="11"/>
      <c r="G71" s="11">
        <f t="shared" si="16"/>
        <v>4.101729101803411</v>
      </c>
      <c r="H71" s="11">
        <f t="shared" si="16"/>
        <v>3.725847582949455</v>
      </c>
    </row>
    <row r="72" spans="3:8" ht="14.25">
      <c r="C72" s="11">
        <f t="shared" si="13"/>
        <v>-6.1415203178243045</v>
      </c>
      <c r="D72" s="11">
        <f t="shared" si="14"/>
        <v>0.8340122252702713</v>
      </c>
      <c r="E72" s="11">
        <f t="shared" si="15"/>
        <v>-0.39508240372697623</v>
      </c>
      <c r="F72" s="11"/>
      <c r="G72" s="11">
        <f t="shared" si="16"/>
        <v>3.9047723841824236</v>
      </c>
      <c r="H72" s="11">
        <f t="shared" si="16"/>
        <v>1.1402976757291</v>
      </c>
    </row>
    <row r="73" spans="3:8" ht="14.25">
      <c r="C73" s="11">
        <f t="shared" si="13"/>
        <v>-4.998339003696155</v>
      </c>
      <c r="D73" s="11">
        <f t="shared" si="14"/>
        <v>0.8340122252702713</v>
      </c>
      <c r="E73" s="11">
        <f t="shared" si="15"/>
        <v>-2.6387020605320677</v>
      </c>
      <c r="F73" s="11"/>
      <c r="G73" s="11">
        <f t="shared" si="16"/>
        <v>3.333181727118349</v>
      </c>
      <c r="H73" s="11">
        <f t="shared" si="16"/>
        <v>-1.389117309608029</v>
      </c>
    </row>
    <row r="74" spans="3:8" ht="14.25">
      <c r="C74" s="11">
        <f t="shared" si="13"/>
        <v>-3.2177923627212603</v>
      </c>
      <c r="D74" s="11">
        <f t="shared" si="14"/>
        <v>0.8340122252702713</v>
      </c>
      <c r="E74" s="11">
        <f t="shared" si="15"/>
        <v>-4.419248701506962</v>
      </c>
      <c r="F74" s="11"/>
      <c r="G74" s="11">
        <f t="shared" si="16"/>
        <v>2.4429084066309015</v>
      </c>
      <c r="H74" s="11">
        <f t="shared" si="16"/>
        <v>-3.6148006108266473</v>
      </c>
    </row>
    <row r="75" spans="3:8" ht="14.25">
      <c r="C75" s="11">
        <f t="shared" si="13"/>
        <v>-0.9741727059161696</v>
      </c>
      <c r="D75" s="11">
        <f t="shared" si="14"/>
        <v>0.8340122252702713</v>
      </c>
      <c r="E75" s="11">
        <f t="shared" si="15"/>
        <v>-5.562430015635113</v>
      </c>
      <c r="F75" s="11"/>
      <c r="G75" s="11">
        <f t="shared" si="16"/>
        <v>1.321098578228356</v>
      </c>
      <c r="H75" s="11">
        <f t="shared" si="16"/>
        <v>-5.31888683915607</v>
      </c>
    </row>
    <row r="76" spans="3:8" ht="14.25">
      <c r="C76" s="11">
        <f t="shared" si="13"/>
        <v>1.5128988424936916</v>
      </c>
      <c r="D76" s="11">
        <f t="shared" si="14"/>
        <v>0.8340122252702713</v>
      </c>
      <c r="E76" s="11">
        <f t="shared" si="15"/>
        <v>-5.956343450877087</v>
      </c>
      <c r="F76" s="11"/>
      <c r="G76" s="11">
        <f t="shared" si="16"/>
        <v>0.07756280402342552</v>
      </c>
      <c r="H76" s="11">
        <f t="shared" si="16"/>
        <v>-6.33456816150051</v>
      </c>
    </row>
    <row r="77" spans="3:8" ht="14.25">
      <c r="C77" s="11">
        <f t="shared" si="13"/>
        <v>3.9999703909035533</v>
      </c>
      <c r="D77" s="11">
        <f t="shared" si="14"/>
        <v>0.8340122252702713</v>
      </c>
      <c r="E77" s="11">
        <f t="shared" si="15"/>
        <v>-5.562430015635114</v>
      </c>
      <c r="F77" s="11"/>
      <c r="G77" s="11">
        <f t="shared" si="16"/>
        <v>-1.1659729701815054</v>
      </c>
      <c r="H77" s="11">
        <f t="shared" si="16"/>
        <v>-6.562422613361002</v>
      </c>
    </row>
    <row r="78" spans="3:8" ht="14.25">
      <c r="C78" s="11">
        <f t="shared" si="13"/>
        <v>6.243590047708644</v>
      </c>
      <c r="D78" s="11">
        <f t="shared" si="14"/>
        <v>0.8340122252702713</v>
      </c>
      <c r="E78" s="11">
        <f t="shared" si="15"/>
        <v>-4.419248701506964</v>
      </c>
      <c r="F78" s="11"/>
      <c r="G78" s="11">
        <f t="shared" si="16"/>
        <v>-2.287782798584051</v>
      </c>
      <c r="H78" s="11">
        <f t="shared" si="16"/>
        <v>-5.980146213434125</v>
      </c>
    </row>
    <row r="79" spans="3:8" ht="14.25">
      <c r="C79" s="11">
        <f t="shared" si="13"/>
        <v>8.024136688683539</v>
      </c>
      <c r="D79" s="11">
        <f t="shared" si="14"/>
        <v>0.8340122252702713</v>
      </c>
      <c r="E79" s="11">
        <f t="shared" si="15"/>
        <v>-2.6387020605320703</v>
      </c>
      <c r="F79" s="11"/>
      <c r="G79" s="11">
        <f t="shared" si="16"/>
        <v>-3.178056119071498</v>
      </c>
      <c r="H79" s="11">
        <f t="shared" si="16"/>
        <v>-4.6447362327029555</v>
      </c>
    </row>
    <row r="80" spans="3:8" ht="14.25">
      <c r="C80" s="11">
        <f t="shared" si="13"/>
        <v>9.16731800281169</v>
      </c>
      <c r="D80" s="11">
        <f t="shared" si="14"/>
        <v>0.8340122252702713</v>
      </c>
      <c r="E80" s="11">
        <f t="shared" si="15"/>
        <v>-0.3950824037269789</v>
      </c>
      <c r="F80" s="11"/>
      <c r="G80" s="11">
        <f t="shared" si="16"/>
        <v>-3.749646776135574</v>
      </c>
      <c r="H80" s="11">
        <f t="shared" si="16"/>
        <v>-2.6869119044299015</v>
      </c>
    </row>
    <row r="81" spans="3:8" ht="14.25">
      <c r="C81" s="11">
        <f t="shared" si="13"/>
        <v>9.561231438053664</v>
      </c>
      <c r="D81" s="11">
        <f t="shared" si="14"/>
        <v>0.8340122252702713</v>
      </c>
      <c r="E81" s="11">
        <f t="shared" si="15"/>
        <v>2.0919891446828824</v>
      </c>
      <c r="F81" s="11"/>
      <c r="G81" s="11">
        <f t="shared" si="16"/>
        <v>-3.9466034937565606</v>
      </c>
      <c r="H81" s="11">
        <f t="shared" si="16"/>
        <v>-0.2983187148305335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 v. Pape</dc:creator>
  <cp:keywords/>
  <dc:description/>
  <cp:lastModifiedBy>Bodo v. Pape</cp:lastModifiedBy>
  <dcterms:created xsi:type="dcterms:W3CDTF">2013-08-23T18:00:59Z</dcterms:created>
  <dcterms:modified xsi:type="dcterms:W3CDTF">2013-09-30T12:20:33Z</dcterms:modified>
  <cp:category/>
  <cp:version/>
  <cp:contentType/>
  <cp:contentStatus/>
</cp:coreProperties>
</file>